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5_17" sheetId="5" r:id="rId1"/>
    <sheet name="List1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xlnm.Print_Area" localSheetId="0">NEZ15_17!$A$1:$P$74</definedName>
  </definedNames>
  <calcPr calcId="145621"/>
</workbook>
</file>

<file path=xl/calcChain.xml><?xml version="1.0" encoding="utf-8"?>
<calcChain xmlns="http://schemas.openxmlformats.org/spreadsheetml/2006/main">
  <c r="LH3" i="2" l="1"/>
  <c r="LH2" i="2"/>
  <c r="LG3" i="2" l="1"/>
  <c r="LG2" i="2"/>
  <c r="LF3" i="2" l="1"/>
  <c r="LF2" i="2"/>
  <c r="LE3" i="2" l="1"/>
  <c r="LE2" i="2"/>
  <c r="LD3" i="2" l="1"/>
  <c r="LD2" i="2"/>
  <c r="D20" i="5" l="1"/>
  <c r="D19" i="5"/>
  <c r="D18" i="5"/>
  <c r="H15" i="5" l="1"/>
  <c r="H13" i="5"/>
  <c r="KZ3" i="2" l="1"/>
  <c r="KZ2" i="2"/>
  <c r="KY3" i="2" l="1"/>
  <c r="KY2" i="2"/>
  <c r="KX3" i="2" l="1"/>
  <c r="KX2" i="2"/>
  <c r="KW3" i="2" l="1"/>
  <c r="KW2" i="2"/>
  <c r="KV3" i="2" l="1"/>
  <c r="KV2" i="2"/>
  <c r="KU3" i="2" l="1"/>
  <c r="KU2" i="2"/>
  <c r="KT3" i="2" l="1"/>
  <c r="KT2" i="2"/>
  <c r="KS3" i="2" l="1"/>
  <c r="KS2" i="2"/>
  <c r="KR3" i="2" l="1"/>
  <c r="KR2" i="2"/>
  <c r="KQ3" i="2" l="1"/>
  <c r="KQ2" i="2"/>
  <c r="KP2" i="2" l="1"/>
  <c r="KP3" i="2"/>
  <c r="KO2" i="2" l="1"/>
  <c r="KO3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<sst xmlns="http://schemas.openxmlformats.org/spreadsheetml/2006/main" count="38" uniqueCount="26">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</sst>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82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0" fontId="13" fillId="0" borderId="2" xfId="0" applyFont="1" applyBorder="1" applyAlignment="1"/>
    <xf numFmtId="3" fontId="12" fillId="0" borderId="2" xfId="0" applyNumberFormat="1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List1!$B$1:$LM$1</c:f>
              <c:numCache>
                <c:formatCode>General</c:formatCode>
                <c:ptCount val="32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</c:numCache>
            </c:numRef>
          </c:cat>
          <c:val>
            <c:numRef>
              <c:f>List1!$B$2:$LM$2</c:f>
              <c:numCache>
                <c:formatCode>General</c:formatCode>
                <c:ptCount val="32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List1!$B$1:$LM$1</c:f>
              <c:numCache>
                <c:formatCode>General</c:formatCode>
                <c:ptCount val="32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</c:numCache>
            </c:numRef>
          </c:cat>
          <c:val>
            <c:numRef>
              <c:f>List1!$B$3:$LM$3</c:f>
              <c:numCache>
                <c:formatCode>General</c:formatCode>
                <c:ptCount val="32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 formatCode="#,##0">
                  <c:v>33794</c:v>
                </c:pt>
                <c:pt idx="265" formatCode="#,##0">
                  <c:v>34635</c:v>
                </c:pt>
                <c:pt idx="266" formatCode="#,##0">
                  <c:v>38863</c:v>
                </c:pt>
                <c:pt idx="267" formatCode="#,##0">
                  <c:v>39763</c:v>
                </c:pt>
                <c:pt idx="268" formatCode="#,##0">
                  <c:v>42632</c:v>
                </c:pt>
                <c:pt idx="269" formatCode="#,##0">
                  <c:v>44032</c:v>
                </c:pt>
                <c:pt idx="270" formatCode="#,##0">
                  <c:v>40175</c:v>
                </c:pt>
                <c:pt idx="271" formatCode="#,##0">
                  <c:v>40579</c:v>
                </c:pt>
                <c:pt idx="272" formatCode="#,##0">
                  <c:v>41422</c:v>
                </c:pt>
                <c:pt idx="273" formatCode="#,##0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 formatCode="#,##0">
                  <c:v>48023</c:v>
                </c:pt>
                <c:pt idx="281" formatCode="#,##0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 formatCode="#,##0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 formatCode="#,##0">
                  <c:v>108573</c:v>
                </c:pt>
                <c:pt idx="297" formatCode="#,##0">
                  <c:v>107324</c:v>
                </c:pt>
                <c:pt idx="298" formatCode="#,##0">
                  <c:v>105049</c:v>
                </c:pt>
                <c:pt idx="299" formatCode="#,##0">
                  <c:v>102545</c:v>
                </c:pt>
                <c:pt idx="300" formatCode="#,##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 formatCode="#,##0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8223488"/>
        <c:axId val="298500096"/>
      </c:lineChart>
      <c:catAx>
        <c:axId val="298223488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298500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8500096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298223488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0.39137</cdr:x>
      <cdr:y>0.43571</cdr:y>
    </cdr:from>
    <cdr:to>
      <cdr:x>0.65351</cdr:x>
      <cdr:y>0.47601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3537" y="3984102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0.41718</cdr:x>
      <cdr:y>0.67634</cdr:y>
    </cdr:from>
    <cdr:to>
      <cdr:x>0.62347</cdr:x>
      <cdr:y>0.72157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79681" y="6184483"/>
          <a:ext cx="3006316" cy="4135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H/2017/nez0117h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816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916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1016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11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5/NEZ2015O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6/NEZ2016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2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3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41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516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616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7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ts3"/>
    </sheetNames>
    <sheetDataSet>
      <sheetData sheetId="0">
        <row r="101">
          <cell r="J101">
            <v>389416</v>
          </cell>
          <cell r="X101">
            <v>135536</v>
          </cell>
          <cell r="AD101">
            <v>5.2905419142681724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C11">
            <v>0</v>
          </cell>
        </row>
        <row r="101">
          <cell r="P101">
            <v>388474</v>
          </cell>
          <cell r="EH101">
            <v>139268</v>
          </cell>
        </row>
      </sheetData>
      <sheetData sheetId="1">
        <row r="95">
          <cell r="F95">
            <v>42474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">
          <cell r="O10">
            <v>0</v>
          </cell>
        </row>
        <row r="101">
          <cell r="P101">
            <v>378258</v>
          </cell>
          <cell r="EH101">
            <v>140993</v>
          </cell>
        </row>
      </sheetData>
      <sheetData sheetId="1">
        <row r="95">
          <cell r="F95">
            <v>54326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C11">
            <v>0</v>
          </cell>
        </row>
        <row r="101">
          <cell r="P101">
            <v>366244</v>
          </cell>
          <cell r="EH101">
            <v>139063</v>
          </cell>
        </row>
      </sheetData>
      <sheetData sheetId="1">
        <row r="95">
          <cell r="F95">
            <v>43275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C11">
            <v>0</v>
          </cell>
        </row>
        <row r="101">
          <cell r="P101">
            <v>362755</v>
          </cell>
          <cell r="EH101">
            <v>135300</v>
          </cell>
        </row>
      </sheetData>
      <sheetData sheetId="1">
        <row r="95">
          <cell r="F95">
            <v>47431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23">
          <cell r="Q23">
            <v>453118</v>
          </cell>
          <cell r="EJ23">
            <v>102545</v>
          </cell>
        </row>
      </sheetData>
      <sheetData sheetId="1"/>
      <sheetData sheetId="2"/>
      <sheetData sheetId="3">
        <row r="39">
          <cell r="Q39">
            <v>561437.125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6OK"/>
      <sheetName val="rozdrok-16"/>
      <sheetName val="rozdmes-16"/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12">
          <cell r="Q12">
            <v>467403</v>
          </cell>
          <cell r="EJ12">
            <v>107779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C11">
            <v>0</v>
          </cell>
        </row>
        <row r="101">
          <cell r="P101">
            <v>461254</v>
          </cell>
          <cell r="EH101">
            <v>114826</v>
          </cell>
        </row>
      </sheetData>
      <sheetData sheetId="1">
        <row r="95">
          <cell r="F95">
            <v>43091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C11">
            <v>0</v>
          </cell>
        </row>
        <row r="101">
          <cell r="P101">
            <v>443109</v>
          </cell>
          <cell r="EH101">
            <v>117335</v>
          </cell>
        </row>
      </sheetData>
      <sheetData sheetId="1">
        <row r="95">
          <cell r="F95">
            <v>41360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C11">
            <v>0</v>
          </cell>
        </row>
        <row r="101">
          <cell r="P101">
            <v>414960</v>
          </cell>
          <cell r="EH101">
            <v>124280</v>
          </cell>
        </row>
      </sheetData>
      <sheetData sheetId="1">
        <row r="95">
          <cell r="F95">
            <v>43608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C11">
            <v>0</v>
          </cell>
        </row>
        <row r="101">
          <cell r="P101">
            <v>394789</v>
          </cell>
          <cell r="EH101">
            <v>129054</v>
          </cell>
        </row>
      </sheetData>
      <sheetData sheetId="1">
        <row r="95">
          <cell r="F95">
            <v>40937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C11">
            <v>0</v>
          </cell>
        </row>
        <row r="101">
          <cell r="P101">
            <v>384328</v>
          </cell>
          <cell r="EH101">
            <v>133939</v>
          </cell>
        </row>
      </sheetData>
      <sheetData sheetId="1">
        <row r="95">
          <cell r="F95">
            <v>40818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  <sheetName val="List3"/>
    </sheetNames>
    <sheetDataSet>
      <sheetData sheetId="0">
        <row r="11">
          <cell r="C11">
            <v>0</v>
          </cell>
        </row>
        <row r="101">
          <cell r="P101">
            <v>392667</v>
          </cell>
          <cell r="EH101">
            <v>135758</v>
          </cell>
        </row>
      </sheetData>
      <sheetData sheetId="1">
        <row r="95">
          <cell r="F95">
            <v>48280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zoomScale="50" zoomScaleNormal="50" zoomScaleSheetLayoutView="50" workbookViewId="0">
      <selection activeCell="H18" sqref="H18:H20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76" t="s">
        <v>24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2" t="s">
        <v>12</v>
      </c>
      <c r="P4" s="5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2"/>
      <c r="P5" s="5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3"/>
      <c r="P6" s="5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9"/>
      <c r="P7" s="45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2015</v>
      </c>
      <c r="B8" s="19" t="s">
        <v>14</v>
      </c>
      <c r="C8" s="13" t="s">
        <v>15</v>
      </c>
      <c r="D8" s="55">
        <v>556.19100000000003</v>
      </c>
      <c r="E8" s="55">
        <v>548.11699999999996</v>
      </c>
      <c r="F8" s="55">
        <v>525.29999999999995</v>
      </c>
      <c r="G8" s="55">
        <v>491.58499999999998</v>
      </c>
      <c r="H8" s="55">
        <v>465.68900000000002</v>
      </c>
      <c r="I8" s="55">
        <v>451.39499999999998</v>
      </c>
      <c r="J8" s="55">
        <v>456.34100000000001</v>
      </c>
      <c r="K8" s="55">
        <v>450.666</v>
      </c>
      <c r="L8" s="55">
        <v>441.892</v>
      </c>
      <c r="M8" s="55">
        <v>430.43200000000002</v>
      </c>
      <c r="N8" s="55">
        <v>431.36399999999998</v>
      </c>
      <c r="O8" s="56">
        <v>453.11799999999999</v>
      </c>
      <c r="P8" s="45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7" customFormat="1" ht="28.5" customHeight="1">
      <c r="A9" s="64"/>
      <c r="B9" s="69" t="s">
        <v>25</v>
      </c>
      <c r="C9" s="13" t="s">
        <v>16</v>
      </c>
      <c r="D9" s="55">
        <v>7.6584603860920346</v>
      </c>
      <c r="E9" s="55">
        <v>7.5312025640890967</v>
      </c>
      <c r="F9" s="55">
        <v>7.1971111269484007</v>
      </c>
      <c r="G9" s="55">
        <v>6.7246267777872637</v>
      </c>
      <c r="H9" s="55">
        <v>6.3747456231108792</v>
      </c>
      <c r="I9" s="55">
        <v>6.1763398081806047</v>
      </c>
      <c r="J9" s="55">
        <v>6.2677617199582345</v>
      </c>
      <c r="K9" s="55">
        <v>6.1905032607579082</v>
      </c>
      <c r="L9" s="55">
        <v>6.0488525801317676</v>
      </c>
      <c r="M9" s="55">
        <v>5.8954967661449906</v>
      </c>
      <c r="N9" s="55">
        <v>5.9029132311179531</v>
      </c>
      <c r="O9" s="56">
        <v>6.2355697454447387</v>
      </c>
      <c r="P9" s="65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66"/>
      <c r="BY9" s="66"/>
      <c r="BZ9" s="66"/>
      <c r="CA9" s="66"/>
      <c r="CB9" s="66"/>
      <c r="CC9" s="66"/>
      <c r="CD9" s="66"/>
      <c r="CE9" s="66"/>
      <c r="CF9" s="66"/>
      <c r="CG9" s="66"/>
      <c r="CH9" s="66"/>
      <c r="CI9" s="66"/>
      <c r="CJ9" s="66"/>
      <c r="CK9" s="66"/>
      <c r="CL9" s="66"/>
      <c r="CM9" s="66"/>
      <c r="CN9" s="66"/>
      <c r="CO9" s="66"/>
      <c r="CP9" s="66"/>
      <c r="CQ9" s="66"/>
      <c r="CR9" s="66"/>
      <c r="CS9" s="66"/>
      <c r="CT9" s="66"/>
      <c r="CU9" s="66"/>
      <c r="CV9" s="66"/>
      <c r="CW9" s="66"/>
      <c r="CX9" s="66"/>
      <c r="CY9" s="66"/>
      <c r="CZ9" s="66"/>
      <c r="DA9" s="66"/>
      <c r="DB9" s="66"/>
      <c r="DC9" s="66"/>
      <c r="DD9" s="66"/>
      <c r="DE9" s="66"/>
      <c r="DF9" s="66"/>
      <c r="DG9" s="66"/>
      <c r="DH9" s="66"/>
      <c r="DI9" s="66"/>
      <c r="DJ9" s="66"/>
      <c r="DK9" s="66"/>
      <c r="DL9" s="66"/>
      <c r="DM9" s="66"/>
      <c r="DN9" s="66"/>
      <c r="DO9" s="66"/>
      <c r="DP9" s="66"/>
      <c r="DQ9" s="66"/>
      <c r="DR9" s="66"/>
      <c r="DS9" s="66"/>
      <c r="DT9" s="66"/>
      <c r="DU9" s="66"/>
      <c r="DV9" s="66"/>
      <c r="DW9" s="66"/>
      <c r="DX9" s="66"/>
      <c r="DY9" s="66"/>
      <c r="DZ9" s="66"/>
      <c r="EA9" s="66"/>
      <c r="EB9" s="66"/>
      <c r="EC9" s="66"/>
      <c r="ED9" s="66"/>
      <c r="EE9" s="66"/>
      <c r="EF9" s="66"/>
      <c r="EG9" s="66"/>
      <c r="EH9" s="66"/>
      <c r="EI9" s="66"/>
      <c r="EJ9" s="66"/>
      <c r="EK9" s="66"/>
      <c r="EL9" s="66"/>
      <c r="EM9" s="66"/>
      <c r="EN9" s="66"/>
      <c r="EO9" s="66"/>
      <c r="EP9" s="66"/>
      <c r="EQ9" s="66"/>
      <c r="ER9" s="66"/>
      <c r="ES9" s="66"/>
      <c r="ET9" s="66"/>
      <c r="EU9" s="66"/>
      <c r="EV9" s="66"/>
      <c r="EW9" s="66"/>
      <c r="EX9" s="66"/>
      <c r="EY9" s="66"/>
      <c r="EZ9" s="66"/>
      <c r="FA9" s="66"/>
      <c r="FB9" s="66"/>
      <c r="FC9" s="66"/>
      <c r="FD9" s="66"/>
      <c r="FE9" s="66"/>
      <c r="FF9" s="66"/>
      <c r="FG9" s="66"/>
      <c r="FH9" s="66"/>
      <c r="FI9" s="66"/>
      <c r="FJ9" s="66"/>
      <c r="FK9" s="66"/>
      <c r="FL9" s="66"/>
      <c r="FM9" s="66"/>
      <c r="FN9" s="66"/>
      <c r="FO9" s="66"/>
      <c r="FP9" s="66"/>
      <c r="FQ9" s="66"/>
      <c r="FR9" s="66"/>
      <c r="FS9" s="66"/>
      <c r="FT9" s="66"/>
      <c r="FU9" s="66"/>
      <c r="FV9" s="66"/>
      <c r="FW9" s="66"/>
      <c r="FX9" s="66"/>
      <c r="FY9" s="66"/>
      <c r="FZ9" s="66"/>
      <c r="GA9" s="66"/>
      <c r="GB9" s="66"/>
      <c r="GC9" s="66"/>
      <c r="GD9" s="66"/>
      <c r="GE9" s="66"/>
      <c r="GF9" s="66"/>
      <c r="GG9" s="66"/>
      <c r="GH9" s="66"/>
      <c r="GI9" s="66"/>
      <c r="GJ9" s="66"/>
      <c r="GK9" s="66"/>
      <c r="GL9" s="66"/>
      <c r="GM9" s="66"/>
      <c r="GN9" s="66"/>
      <c r="GO9" s="66"/>
      <c r="GP9" s="66"/>
      <c r="GQ9" s="66"/>
      <c r="GR9" s="66"/>
      <c r="GS9" s="66"/>
      <c r="GT9" s="66"/>
      <c r="GU9" s="66"/>
      <c r="GV9" s="66"/>
      <c r="GW9" s="66"/>
      <c r="GX9" s="66"/>
      <c r="GY9" s="66"/>
      <c r="GZ9" s="66"/>
      <c r="HA9" s="66"/>
      <c r="HB9" s="66"/>
      <c r="HC9" s="66"/>
      <c r="HD9" s="66"/>
      <c r="HE9" s="66"/>
      <c r="HF9" s="66"/>
      <c r="HG9" s="66"/>
      <c r="HH9" s="66"/>
      <c r="HI9" s="66"/>
      <c r="HJ9" s="66"/>
      <c r="HK9" s="66"/>
      <c r="HL9" s="66"/>
      <c r="HM9" s="66"/>
      <c r="HN9" s="66"/>
      <c r="HO9" s="66"/>
      <c r="HP9" s="66"/>
      <c r="HQ9" s="66"/>
      <c r="HR9" s="66"/>
      <c r="HS9" s="66"/>
      <c r="HT9" s="66"/>
      <c r="HU9" s="66"/>
      <c r="HV9" s="66"/>
      <c r="HW9" s="66"/>
      <c r="HX9" s="66"/>
      <c r="HY9" s="66"/>
      <c r="HZ9" s="66"/>
      <c r="IA9" s="66"/>
      <c r="IB9" s="66"/>
      <c r="IC9" s="66"/>
      <c r="ID9" s="66"/>
      <c r="IE9" s="66"/>
      <c r="IF9" s="66"/>
      <c r="IG9" s="66"/>
      <c r="IH9" s="66"/>
      <c r="II9" s="66"/>
      <c r="IJ9" s="66"/>
      <c r="IK9" s="66"/>
      <c r="IL9" s="66"/>
      <c r="IM9" s="66"/>
      <c r="IN9" s="66"/>
      <c r="IO9" s="66"/>
      <c r="IP9" s="66"/>
      <c r="IQ9" s="66"/>
      <c r="IR9" s="66"/>
      <c r="IS9" s="66"/>
      <c r="IT9" s="66"/>
      <c r="IU9" s="66"/>
      <c r="IV9" s="66"/>
    </row>
    <row r="10" spans="1:256" ht="28.5" customHeight="1">
      <c r="A10" s="18"/>
      <c r="B10" s="19" t="s">
        <v>17</v>
      </c>
      <c r="C10" s="13" t="s">
        <v>18</v>
      </c>
      <c r="D10" s="55">
        <v>62.256999999999998</v>
      </c>
      <c r="E10" s="55">
        <v>68.971000000000004</v>
      </c>
      <c r="F10" s="55">
        <v>76.099999999999994</v>
      </c>
      <c r="G10" s="55">
        <v>83.691999999999993</v>
      </c>
      <c r="H10" s="55">
        <v>92.700999999999993</v>
      </c>
      <c r="I10" s="55">
        <v>96.983000000000004</v>
      </c>
      <c r="J10" s="55">
        <v>98.055000000000007</v>
      </c>
      <c r="K10" s="55">
        <v>103.768</v>
      </c>
      <c r="L10" s="55">
        <v>108.57299999999999</v>
      </c>
      <c r="M10" s="55">
        <v>107.324</v>
      </c>
      <c r="N10" s="55">
        <v>105.04900000000001</v>
      </c>
      <c r="O10" s="56">
        <v>102.545</v>
      </c>
      <c r="P10" s="45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6"/>
      <c r="B11" s="47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9"/>
      <c r="P11" s="45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5"/>
      <c r="E12" s="55"/>
      <c r="F12" s="55"/>
      <c r="G12" s="55"/>
      <c r="H12" s="55"/>
      <c r="I12" s="55"/>
      <c r="J12" s="62"/>
      <c r="K12" s="55"/>
      <c r="L12" s="55"/>
      <c r="M12" s="55"/>
      <c r="N12" s="55"/>
      <c r="O12" s="56"/>
      <c r="P12" s="4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2016</v>
      </c>
      <c r="B13" s="19" t="s">
        <v>14</v>
      </c>
      <c r="C13" s="13" t="s">
        <v>15</v>
      </c>
      <c r="D13" s="55">
        <v>467.40300000000002</v>
      </c>
      <c r="E13" s="55">
        <v>461.25400000000002</v>
      </c>
      <c r="F13" s="55">
        <v>443.10899999999998</v>
      </c>
      <c r="G13" s="55">
        <v>414.96</v>
      </c>
      <c r="H13" s="55">
        <f>394789/1000</f>
        <v>394.78899999999999</v>
      </c>
      <c r="I13" s="55">
        <v>384.32799999999997</v>
      </c>
      <c r="J13" s="55">
        <v>392.66699999999997</v>
      </c>
      <c r="K13" s="55">
        <v>388.47399999999999</v>
      </c>
      <c r="L13" s="55">
        <v>378.25799999999998</v>
      </c>
      <c r="M13" s="55">
        <v>366.24400000000003</v>
      </c>
      <c r="N13" s="55">
        <v>362.755</v>
      </c>
      <c r="O13" s="56">
        <v>381.4</v>
      </c>
      <c r="P13" s="5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7" customFormat="1" ht="27" customHeight="1">
      <c r="A14" s="64"/>
      <c r="B14" s="69" t="s">
        <v>25</v>
      </c>
      <c r="C14" s="13" t="s">
        <v>16</v>
      </c>
      <c r="D14" s="55">
        <v>6.4407172040075862</v>
      </c>
      <c r="E14" s="55">
        <v>6.3423643647333501</v>
      </c>
      <c r="F14" s="55">
        <v>6.0762283493892104</v>
      </c>
      <c r="G14" s="55">
        <v>5.6788586183244298</v>
      </c>
      <c r="H14" s="55">
        <v>5.3884610819269607</v>
      </c>
      <c r="I14" s="55">
        <v>5.2435614004439888</v>
      </c>
      <c r="J14" s="55">
        <v>5.3808408569333679</v>
      </c>
      <c r="K14" s="55">
        <v>5.3214894840076301</v>
      </c>
      <c r="L14" s="55">
        <v>5.162282723966424</v>
      </c>
      <c r="M14" s="55">
        <v>4.971956995887524</v>
      </c>
      <c r="N14" s="55">
        <v>4.9003855116660429</v>
      </c>
      <c r="O14" s="56">
        <v>5.2</v>
      </c>
      <c r="P14" s="65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  <c r="CU14" s="66"/>
      <c r="CV14" s="66"/>
      <c r="CW14" s="66"/>
      <c r="CX14" s="66"/>
      <c r="CY14" s="66"/>
      <c r="CZ14" s="66"/>
      <c r="DA14" s="66"/>
      <c r="DB14" s="66"/>
      <c r="DC14" s="66"/>
      <c r="DD14" s="66"/>
      <c r="DE14" s="66"/>
      <c r="DF14" s="66"/>
      <c r="DG14" s="66"/>
      <c r="DH14" s="66"/>
      <c r="DI14" s="66"/>
      <c r="DJ14" s="66"/>
      <c r="DK14" s="66"/>
      <c r="DL14" s="66"/>
      <c r="DM14" s="66"/>
      <c r="DN14" s="66"/>
      <c r="DO14" s="66"/>
      <c r="DP14" s="66"/>
      <c r="DQ14" s="66"/>
      <c r="DR14" s="66"/>
      <c r="DS14" s="66"/>
      <c r="DT14" s="66"/>
      <c r="DU14" s="66"/>
      <c r="DV14" s="66"/>
      <c r="DW14" s="66"/>
      <c r="DX14" s="66"/>
      <c r="DY14" s="66"/>
      <c r="DZ14" s="66"/>
      <c r="EA14" s="66"/>
      <c r="EB14" s="66"/>
      <c r="EC14" s="66"/>
      <c r="ED14" s="66"/>
      <c r="EE14" s="66"/>
      <c r="EF14" s="66"/>
      <c r="EG14" s="66"/>
      <c r="EH14" s="66"/>
      <c r="EI14" s="66"/>
      <c r="EJ14" s="66"/>
      <c r="EK14" s="66"/>
      <c r="EL14" s="66"/>
      <c r="EM14" s="66"/>
      <c r="EN14" s="66"/>
      <c r="EO14" s="66"/>
      <c r="EP14" s="66"/>
      <c r="EQ14" s="66"/>
      <c r="ER14" s="66"/>
      <c r="ES14" s="66"/>
      <c r="ET14" s="66"/>
      <c r="EU14" s="66"/>
      <c r="EV14" s="66"/>
      <c r="EW14" s="66"/>
      <c r="EX14" s="66"/>
      <c r="EY14" s="66"/>
      <c r="EZ14" s="66"/>
      <c r="FA14" s="66"/>
      <c r="FB14" s="66"/>
      <c r="FC14" s="66"/>
      <c r="FD14" s="66"/>
      <c r="FE14" s="66"/>
      <c r="FF14" s="66"/>
      <c r="FG14" s="66"/>
      <c r="FH14" s="66"/>
      <c r="FI14" s="66"/>
      <c r="FJ14" s="66"/>
      <c r="FK14" s="66"/>
      <c r="FL14" s="66"/>
      <c r="FM14" s="66"/>
      <c r="FN14" s="66"/>
      <c r="FO14" s="66"/>
      <c r="FP14" s="66"/>
      <c r="FQ14" s="66"/>
      <c r="FR14" s="66"/>
      <c r="FS14" s="66"/>
      <c r="FT14" s="66"/>
      <c r="FU14" s="66"/>
      <c r="FV14" s="66"/>
      <c r="FW14" s="66"/>
      <c r="FX14" s="66"/>
      <c r="FY14" s="66"/>
      <c r="FZ14" s="66"/>
      <c r="GA14" s="66"/>
      <c r="GB14" s="66"/>
      <c r="GC14" s="66"/>
      <c r="GD14" s="66"/>
      <c r="GE14" s="66"/>
      <c r="GF14" s="66"/>
      <c r="GG14" s="66"/>
      <c r="GH14" s="66"/>
      <c r="GI14" s="66"/>
      <c r="GJ14" s="66"/>
      <c r="GK14" s="66"/>
      <c r="GL14" s="66"/>
      <c r="GM14" s="66"/>
      <c r="GN14" s="66"/>
      <c r="GO14" s="66"/>
      <c r="GP14" s="66"/>
      <c r="GQ14" s="66"/>
      <c r="GR14" s="66"/>
      <c r="GS14" s="66"/>
      <c r="GT14" s="66"/>
      <c r="GU14" s="66"/>
      <c r="GV14" s="66"/>
      <c r="GW14" s="66"/>
      <c r="GX14" s="66"/>
      <c r="GY14" s="66"/>
      <c r="GZ14" s="66"/>
      <c r="HA14" s="66"/>
      <c r="HB14" s="66"/>
      <c r="HC14" s="66"/>
      <c r="HD14" s="66"/>
      <c r="HE14" s="66"/>
      <c r="HF14" s="66"/>
      <c r="HG14" s="66"/>
      <c r="HH14" s="66"/>
      <c r="HI14" s="66"/>
      <c r="HJ14" s="66"/>
      <c r="HK14" s="66"/>
      <c r="HL14" s="66"/>
      <c r="HM14" s="66"/>
      <c r="HN14" s="66"/>
      <c r="HO14" s="66"/>
      <c r="HP14" s="66"/>
      <c r="HQ14" s="66"/>
      <c r="HR14" s="66"/>
      <c r="HS14" s="66"/>
      <c r="HT14" s="66"/>
      <c r="HU14" s="66"/>
      <c r="HV14" s="66"/>
      <c r="HW14" s="66"/>
      <c r="HX14" s="66"/>
      <c r="HY14" s="66"/>
      <c r="HZ14" s="66"/>
      <c r="IA14" s="66"/>
      <c r="IB14" s="66"/>
      <c r="IC14" s="66"/>
      <c r="ID14" s="66"/>
      <c r="IE14" s="66"/>
      <c r="IF14" s="66"/>
      <c r="IG14" s="66"/>
      <c r="IH14" s="66"/>
      <c r="II14" s="66"/>
      <c r="IJ14" s="66"/>
      <c r="IK14" s="66"/>
      <c r="IL14" s="66"/>
      <c r="IM14" s="66"/>
      <c r="IN14" s="66"/>
      <c r="IO14" s="66"/>
      <c r="IP14" s="66"/>
      <c r="IQ14" s="66"/>
      <c r="IR14" s="66"/>
      <c r="IS14" s="66"/>
      <c r="IT14" s="66"/>
      <c r="IU14" s="66"/>
      <c r="IV14" s="66"/>
    </row>
    <row r="15" spans="1:256" ht="27" customHeight="1">
      <c r="A15" s="18"/>
      <c r="B15" s="19" t="s">
        <v>17</v>
      </c>
      <c r="C15" s="13" t="s">
        <v>18</v>
      </c>
      <c r="D15" s="55">
        <v>107.779</v>
      </c>
      <c r="E15" s="55">
        <v>114.82599999999999</v>
      </c>
      <c r="F15" s="55">
        <v>117.33499999999999</v>
      </c>
      <c r="G15" s="55">
        <v>124.28</v>
      </c>
      <c r="H15" s="55">
        <f>129054/1000</f>
        <v>129.054</v>
      </c>
      <c r="I15" s="55">
        <v>133.93899999999999</v>
      </c>
      <c r="J15" s="55">
        <v>135.75800000000001</v>
      </c>
      <c r="K15" s="55">
        <v>139.268</v>
      </c>
      <c r="L15" s="55">
        <v>140.99299999999999</v>
      </c>
      <c r="M15" s="55">
        <v>139.06299999999999</v>
      </c>
      <c r="N15" s="55">
        <v>135.30000000000001</v>
      </c>
      <c r="O15" s="56">
        <v>132.5</v>
      </c>
      <c r="P15" s="5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6"/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9"/>
      <c r="P16" s="5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5"/>
      <c r="E17" s="55"/>
      <c r="F17" s="55"/>
      <c r="G17" s="55"/>
      <c r="H17" s="55"/>
      <c r="I17" s="55"/>
      <c r="J17" s="62"/>
      <c r="K17" s="55"/>
      <c r="L17" s="55"/>
      <c r="M17" s="55"/>
      <c r="N17" s="55"/>
      <c r="O17" s="56"/>
      <c r="P17" s="45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2017</v>
      </c>
      <c r="B18" s="19" t="s">
        <v>14</v>
      </c>
      <c r="C18" s="13" t="s">
        <v>15</v>
      </c>
      <c r="D18" s="55">
        <f>+[1]nuts3!$J$101/1000</f>
        <v>389.416</v>
      </c>
      <c r="E18" s="55">
        <v>380.20800000000003</v>
      </c>
      <c r="F18" s="55">
        <v>356.11200000000002</v>
      </c>
      <c r="G18" s="55">
        <v>327.19900000000001</v>
      </c>
      <c r="H18" s="55">
        <v>308.52100000000002</v>
      </c>
      <c r="I18" s="55">
        <v>297.43900000000002</v>
      </c>
      <c r="J18" s="55">
        <v>303.07400000000001</v>
      </c>
      <c r="K18" s="55"/>
      <c r="L18" s="55"/>
      <c r="M18" s="55"/>
      <c r="N18" s="55"/>
      <c r="O18" s="56"/>
    </row>
    <row r="19" spans="1:256" s="67" customFormat="1" ht="27" customHeight="1">
      <c r="A19" s="64"/>
      <c r="B19" s="69" t="s">
        <v>25</v>
      </c>
      <c r="C19" s="13" t="s">
        <v>16</v>
      </c>
      <c r="D19" s="55">
        <f>+[1]nuts3!$AD$101</f>
        <v>5.2905419142681724</v>
      </c>
      <c r="E19" s="55">
        <v>5.1438076698192736</v>
      </c>
      <c r="F19" s="55">
        <v>4.7897550258476693</v>
      </c>
      <c r="G19" s="55">
        <v>4.3883507092863896</v>
      </c>
      <c r="H19" s="55">
        <v>4.1171931468663461</v>
      </c>
      <c r="I19" s="55">
        <v>3.9688293226564446</v>
      </c>
      <c r="J19" s="55">
        <v>4.0688225868872507</v>
      </c>
      <c r="K19" s="55"/>
      <c r="L19" s="55"/>
      <c r="M19" s="55"/>
      <c r="N19" s="55"/>
      <c r="O19" s="56"/>
    </row>
    <row r="20" spans="1:256" ht="27" customHeight="1">
      <c r="A20" s="18"/>
      <c r="B20" s="19" t="s">
        <v>17</v>
      </c>
      <c r="C20" s="13" t="s">
        <v>18</v>
      </c>
      <c r="D20" s="55">
        <f>+[1]nuts3!$X$101/1000</f>
        <v>135.536</v>
      </c>
      <c r="E20" s="55">
        <v>143.09800000000001</v>
      </c>
      <c r="F20" s="55">
        <v>150.917</v>
      </c>
      <c r="G20" s="55">
        <v>159.072</v>
      </c>
      <c r="H20" s="55">
        <v>174.04300000000001</v>
      </c>
      <c r="I20" s="55">
        <v>183.5</v>
      </c>
      <c r="J20" s="55">
        <v>188.066</v>
      </c>
      <c r="K20" s="55"/>
      <c r="L20" s="55"/>
      <c r="M20" s="55"/>
      <c r="N20" s="55"/>
      <c r="O20" s="5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6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4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2" customFormat="1" ht="9" customHeight="1"/>
    <row r="93" spans="1:28" s="42" customFormat="1"/>
    <row r="94" spans="1:28" s="42" customFormat="1" ht="28.5" customHeight="1"/>
    <row r="95" spans="1:28" s="42" customFormat="1"/>
    <row r="96" spans="1:28" s="42" customFormat="1"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</row>
    <row r="97" spans="4:28" s="42" customFormat="1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</row>
    <row r="98" spans="4:28" s="42" customFormat="1"/>
    <row r="99" spans="4:28" s="42" customFormat="1"/>
    <row r="100" spans="4:28" s="42" customFormat="1"/>
    <row r="101" spans="4:28" s="42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4" r:id="rId1"/>
  <headerFooter alignWithMargins="0">
    <oddFooter>&amp;L&amp;"Arial,Obyčejné"&amp;16VEŘ - ÚP ČR, GŘ, 8. 8. 2017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H8"/>
  <sheetViews>
    <sheetView topLeftCell="KP1" workbookViewId="0">
      <selection activeCell="LH2" sqref="LH2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20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9"/>
      <c r="HV1" s="36">
        <v>2010</v>
      </c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8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77">
        <v>2015</v>
      </c>
      <c r="KE1" s="78"/>
      <c r="KF1" s="78"/>
      <c r="KG1" s="78"/>
      <c r="KH1" s="78"/>
      <c r="KI1" s="78"/>
      <c r="KJ1" s="78"/>
      <c r="KK1" s="78"/>
      <c r="KL1" s="78"/>
      <c r="KM1" s="78"/>
      <c r="KN1" s="78"/>
      <c r="KO1" s="79"/>
      <c r="KP1" s="80">
        <v>2016</v>
      </c>
      <c r="KQ1" s="81"/>
      <c r="KR1" s="81"/>
      <c r="KS1" s="81"/>
      <c r="KT1" s="81"/>
      <c r="KU1" s="81"/>
      <c r="KV1" s="81"/>
      <c r="KW1" s="81"/>
      <c r="KX1" s="81"/>
      <c r="KY1" s="81"/>
      <c r="KZ1" s="81"/>
      <c r="LA1" s="81"/>
      <c r="LB1" s="74">
        <v>2017</v>
      </c>
    </row>
    <row r="2" spans="1:320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40">
        <v>583135</v>
      </c>
      <c r="HX2" s="40">
        <v>572824</v>
      </c>
      <c r="HY2" s="40">
        <v>540128</v>
      </c>
      <c r="HZ2" s="40">
        <v>514779</v>
      </c>
      <c r="IA2" s="40">
        <v>500500</v>
      </c>
      <c r="IB2" s="40">
        <v>505284</v>
      </c>
      <c r="IC2" s="40">
        <v>501494</v>
      </c>
      <c r="ID2" s="40">
        <v>500481</v>
      </c>
      <c r="IE2" s="40">
        <v>495161</v>
      </c>
      <c r="IF2" s="40">
        <v>506640</v>
      </c>
      <c r="IG2" s="40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60">
        <v>585809</v>
      </c>
      <c r="JG2" s="60">
        <v>593683</v>
      </c>
      <c r="JH2" s="60">
        <v>587768</v>
      </c>
      <c r="JI2" s="60">
        <v>565228</v>
      </c>
      <c r="JJ2" s="60">
        <v>547463</v>
      </c>
      <c r="JK2" s="61">
        <v>540473</v>
      </c>
      <c r="JL2" s="61">
        <v>551096</v>
      </c>
      <c r="JM2" s="61">
        <v>551731</v>
      </c>
      <c r="JN2" s="61">
        <v>557058</v>
      </c>
      <c r="JO2" s="60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3">
        <v>549973</v>
      </c>
      <c r="JW2" s="63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70">
        <v>556191</v>
      </c>
      <c r="KE2" s="71">
        <v>548117</v>
      </c>
      <c r="KF2" s="72">
        <v>525315</v>
      </c>
      <c r="KG2" s="72">
        <v>491585</v>
      </c>
      <c r="KH2" s="72">
        <v>465689</v>
      </c>
      <c r="KI2" s="72">
        <v>451395</v>
      </c>
      <c r="KJ2" s="72">
        <v>456341</v>
      </c>
      <c r="KK2" s="72">
        <v>450666</v>
      </c>
      <c r="KL2" s="71">
        <v>441892</v>
      </c>
      <c r="KM2" s="71">
        <v>430432</v>
      </c>
      <c r="KN2" s="71">
        <v>431364</v>
      </c>
      <c r="KO2" s="73">
        <f>+[2]NEZ15OK!$Q$23</f>
        <v>453118</v>
      </c>
      <c r="KP2" s="63">
        <f>+[3]NEZ16OK!$Q$12</f>
        <v>467403</v>
      </c>
      <c r="KQ2" s="26">
        <f>+[4]nez!$P$101</f>
        <v>461254</v>
      </c>
      <c r="KR2" s="26">
        <f>+[5]nez!$P$101</f>
        <v>443109</v>
      </c>
      <c r="KS2" s="26">
        <f>+[6]nez!$P$101</f>
        <v>414960</v>
      </c>
      <c r="KT2" s="26">
        <f>+[7]nez!$P$101</f>
        <v>394789</v>
      </c>
      <c r="KU2" s="26">
        <f>+[8]nez!$P$101</f>
        <v>384328</v>
      </c>
      <c r="KV2" s="26">
        <f>+[9]nez!$P$101</f>
        <v>392667</v>
      </c>
      <c r="KW2" s="26">
        <f>+[10]nez!$P$101</f>
        <v>388474</v>
      </c>
      <c r="KX2" s="26">
        <f>+[11]nez!$P$101</f>
        <v>378258</v>
      </c>
      <c r="KY2" s="26">
        <f>+[12]nez!$P$101</f>
        <v>366244</v>
      </c>
      <c r="KZ2" s="26">
        <f>+[13]nez!$P$101</f>
        <v>362755</v>
      </c>
      <c r="LA2" s="26">
        <v>381373</v>
      </c>
      <c r="LB2" s="75">
        <v>389416</v>
      </c>
      <c r="LC2" s="26">
        <v>380208</v>
      </c>
      <c r="LD2" s="26">
        <f>+NEZ15_17!F18*1000</f>
        <v>356112</v>
      </c>
      <c r="LE2" s="26">
        <f>+NEZ15_17!G18*1000</f>
        <v>327199</v>
      </c>
      <c r="LF2" s="26">
        <f>+NEZ15_17!H18*1000</f>
        <v>308521</v>
      </c>
      <c r="LG2" s="26">
        <f>+NEZ15_17!I18*1000</f>
        <v>297439</v>
      </c>
      <c r="LH2" s="26">
        <f>+NEZ15_17!J18*1000</f>
        <v>303074</v>
      </c>
    </row>
    <row r="3" spans="1:320" s="26" customFormat="1" ht="13.5" thickBot="1">
      <c r="A3" s="25" t="s">
        <v>20</v>
      </c>
      <c r="B3" s="25">
        <v>48657</v>
      </c>
      <c r="C3" s="25">
        <v>37978</v>
      </c>
      <c r="D3" s="25">
        <v>37305</v>
      </c>
      <c r="E3" s="25">
        <v>36280</v>
      </c>
      <c r="F3" s="25">
        <v>37129</v>
      </c>
      <c r="G3" s="25">
        <v>35176</v>
      </c>
      <c r="H3" s="25">
        <v>37942</v>
      </c>
      <c r="I3" s="25">
        <v>42153</v>
      </c>
      <c r="J3" s="25">
        <v>43913</v>
      </c>
      <c r="K3" s="25">
        <v>44733</v>
      </c>
      <c r="L3" s="25">
        <v>45517</v>
      </c>
      <c r="M3" s="25">
        <v>48402</v>
      </c>
      <c r="N3" s="25">
        <v>52579</v>
      </c>
      <c r="O3" s="25">
        <v>59838</v>
      </c>
      <c r="P3" s="26">
        <v>65731</v>
      </c>
      <c r="Q3" s="26">
        <v>71996</v>
      </c>
      <c r="R3" s="26">
        <v>78306</v>
      </c>
      <c r="S3" s="26">
        <v>84966</v>
      </c>
      <c r="T3" s="26">
        <v>88878</v>
      </c>
      <c r="U3" s="26">
        <v>93656</v>
      </c>
      <c r="V3" s="26">
        <v>88806</v>
      </c>
      <c r="W3" s="26">
        <v>84907</v>
      </c>
      <c r="X3" s="26">
        <v>81338</v>
      </c>
      <c r="Y3" s="26">
        <v>79422</v>
      </c>
      <c r="Z3" s="26">
        <v>74594</v>
      </c>
      <c r="AA3" s="26">
        <v>72402</v>
      </c>
      <c r="AB3" s="26">
        <v>73098</v>
      </c>
      <c r="AC3" s="26">
        <v>71949</v>
      </c>
      <c r="AD3" s="26">
        <v>74441</v>
      </c>
      <c r="AE3" s="26">
        <v>74048</v>
      </c>
      <c r="AF3" s="26">
        <v>72309</v>
      </c>
      <c r="AG3" s="26">
        <v>71920</v>
      </c>
      <c r="AH3" s="26">
        <v>65821</v>
      </c>
      <c r="AI3" s="26">
        <v>60513</v>
      </c>
      <c r="AJ3" s="26">
        <v>55067</v>
      </c>
      <c r="AK3" s="26">
        <v>53938</v>
      </c>
      <c r="AL3" s="26">
        <v>56366</v>
      </c>
      <c r="AM3" s="26">
        <v>60737</v>
      </c>
      <c r="AN3" s="26">
        <v>66310</v>
      </c>
      <c r="AO3" s="26">
        <v>69678</v>
      </c>
      <c r="AP3" s="26">
        <v>74128</v>
      </c>
      <c r="AQ3" s="26">
        <v>78485</v>
      </c>
      <c r="AR3" s="26">
        <v>81304</v>
      </c>
      <c r="AS3" s="26">
        <v>87025</v>
      </c>
      <c r="AT3" s="26">
        <v>82167</v>
      </c>
      <c r="AU3" s="26">
        <v>79480</v>
      </c>
      <c r="AV3" s="26">
        <v>76561</v>
      </c>
      <c r="AW3" s="26">
        <v>76581</v>
      </c>
      <c r="AX3" s="26">
        <v>75659</v>
      </c>
      <c r="AY3" s="26">
        <v>81242</v>
      </c>
      <c r="AZ3" s="26">
        <v>86987</v>
      </c>
      <c r="BA3" s="26">
        <v>89646</v>
      </c>
      <c r="BB3" s="26">
        <v>95198</v>
      </c>
      <c r="BC3" s="26">
        <v>98656</v>
      </c>
      <c r="BD3" s="26">
        <v>100862</v>
      </c>
      <c r="BE3" s="26">
        <v>101432</v>
      </c>
      <c r="BF3" s="26">
        <v>94383</v>
      </c>
      <c r="BG3" s="26">
        <v>92363</v>
      </c>
      <c r="BH3" s="26">
        <v>90503</v>
      </c>
      <c r="BI3" s="26">
        <v>88047</v>
      </c>
      <c r="BJ3" s="26">
        <v>89916</v>
      </c>
      <c r="BK3" s="26">
        <v>94325</v>
      </c>
      <c r="BL3" s="26">
        <v>95830</v>
      </c>
      <c r="BM3" s="26">
        <v>100985</v>
      </c>
      <c r="BN3" s="26">
        <v>106605</v>
      </c>
      <c r="BO3" s="26">
        <v>109774</v>
      </c>
      <c r="BP3" s="26">
        <v>107772</v>
      </c>
      <c r="BQ3" s="26">
        <v>109426</v>
      </c>
      <c r="BR3" s="26">
        <v>102936</v>
      </c>
      <c r="BS3" s="26">
        <v>95536</v>
      </c>
      <c r="BT3" s="26">
        <v>87649</v>
      </c>
      <c r="BU3" s="26">
        <v>83976</v>
      </c>
      <c r="BV3" s="26">
        <v>81472</v>
      </c>
      <c r="BW3" s="26">
        <v>83598</v>
      </c>
      <c r="BX3" s="26">
        <v>87125</v>
      </c>
      <c r="BY3" s="26">
        <v>84357</v>
      </c>
      <c r="BZ3" s="26">
        <v>84893</v>
      </c>
      <c r="CA3" s="26">
        <v>81601</v>
      </c>
      <c r="CB3" s="26">
        <v>77380</v>
      </c>
      <c r="CC3" s="26">
        <v>78367</v>
      </c>
      <c r="CD3" s="26">
        <v>73220</v>
      </c>
      <c r="CE3" s="26">
        <v>68389</v>
      </c>
      <c r="CF3" s="26">
        <v>64141</v>
      </c>
      <c r="CG3" s="26">
        <v>62284</v>
      </c>
      <c r="CH3" s="26">
        <v>62157</v>
      </c>
      <c r="CI3" s="26">
        <v>62546</v>
      </c>
      <c r="CJ3" s="26">
        <v>64252</v>
      </c>
      <c r="CK3" s="26">
        <v>65394</v>
      </c>
      <c r="CL3" s="26">
        <v>61457</v>
      </c>
      <c r="CM3" s="26">
        <v>58207</v>
      </c>
      <c r="CN3" s="26">
        <v>56659</v>
      </c>
      <c r="CO3" s="26">
        <v>54530</v>
      </c>
      <c r="CP3" s="26">
        <v>51440</v>
      </c>
      <c r="CQ3" s="26">
        <v>46851</v>
      </c>
      <c r="CR3" s="26">
        <v>41517</v>
      </c>
      <c r="CS3" s="26">
        <v>37641</v>
      </c>
      <c r="CT3" s="26">
        <v>36390</v>
      </c>
      <c r="CU3" s="26">
        <v>35207</v>
      </c>
      <c r="CV3" s="26">
        <v>32966</v>
      </c>
      <c r="CW3" s="26">
        <v>32812</v>
      </c>
      <c r="CX3" s="26">
        <v>33531</v>
      </c>
      <c r="CY3" s="26">
        <v>34451</v>
      </c>
      <c r="CZ3" s="26">
        <v>36537</v>
      </c>
      <c r="DA3" s="26">
        <v>38647</v>
      </c>
      <c r="DB3" s="26">
        <v>36650</v>
      </c>
      <c r="DC3" s="26">
        <v>37560</v>
      </c>
      <c r="DD3" s="26">
        <v>36892</v>
      </c>
      <c r="DE3" s="26">
        <v>35117</v>
      </c>
      <c r="DF3" s="26">
        <v>34694</v>
      </c>
      <c r="DG3" s="26">
        <v>37122</v>
      </c>
      <c r="DH3" s="26">
        <v>38365</v>
      </c>
      <c r="DI3" s="26">
        <v>41401</v>
      </c>
      <c r="DJ3" s="26">
        <v>45044</v>
      </c>
      <c r="DK3" s="26">
        <v>47951</v>
      </c>
      <c r="DL3" s="26">
        <v>49454</v>
      </c>
      <c r="DM3" s="26">
        <v>54578</v>
      </c>
      <c r="DN3" s="26">
        <v>53097</v>
      </c>
      <c r="DO3" s="26">
        <v>54164</v>
      </c>
      <c r="DP3" s="26">
        <v>52476</v>
      </c>
      <c r="DQ3" s="26">
        <v>52060</v>
      </c>
      <c r="DR3" s="26">
        <v>53472</v>
      </c>
      <c r="DS3" s="26">
        <v>54900</v>
      </c>
      <c r="DT3" s="26">
        <v>55677</v>
      </c>
      <c r="DU3" s="26">
        <v>58023</v>
      </c>
      <c r="DV3" s="26">
        <v>60003</v>
      </c>
      <c r="DW3" s="26">
        <v>59798</v>
      </c>
      <c r="DX3" s="26">
        <v>60734</v>
      </c>
      <c r="DY3" s="26">
        <v>63576</v>
      </c>
      <c r="DZ3" s="26">
        <v>62899</v>
      </c>
      <c r="EA3" s="26">
        <v>60506</v>
      </c>
      <c r="EB3" s="26">
        <v>56458</v>
      </c>
      <c r="EC3" s="26">
        <v>52084</v>
      </c>
      <c r="ED3" s="26">
        <v>51672</v>
      </c>
      <c r="EE3" s="26">
        <v>49448</v>
      </c>
      <c r="EF3" s="26">
        <v>49230</v>
      </c>
      <c r="EG3" s="26">
        <v>48817</v>
      </c>
      <c r="EH3" s="26">
        <v>49470</v>
      </c>
      <c r="EI3" s="26">
        <v>49073</v>
      </c>
      <c r="EJ3" s="26">
        <v>50240</v>
      </c>
      <c r="EK3" s="26">
        <v>50933</v>
      </c>
      <c r="EL3" s="26">
        <v>48302</v>
      </c>
      <c r="EM3" s="26">
        <v>46133</v>
      </c>
      <c r="EN3" s="26">
        <v>43436</v>
      </c>
      <c r="EO3" s="26">
        <v>40651</v>
      </c>
      <c r="EP3" s="26">
        <v>40309</v>
      </c>
      <c r="EQ3" s="26">
        <v>40161</v>
      </c>
      <c r="ER3" s="26">
        <v>41278</v>
      </c>
      <c r="ES3" s="26">
        <v>41190</v>
      </c>
      <c r="ET3" s="26">
        <v>42344</v>
      </c>
      <c r="EU3" s="26">
        <v>43005</v>
      </c>
      <c r="EV3" s="26">
        <v>43742</v>
      </c>
      <c r="EW3" s="26">
        <v>45542</v>
      </c>
      <c r="EX3" s="26">
        <v>45216</v>
      </c>
      <c r="EY3" s="26">
        <v>44170</v>
      </c>
      <c r="EZ3" s="26">
        <v>42717</v>
      </c>
      <c r="FA3" s="26">
        <v>40188</v>
      </c>
      <c r="FB3" s="26">
        <v>41653</v>
      </c>
      <c r="FC3" s="26">
        <v>43917</v>
      </c>
      <c r="FD3" s="26">
        <v>42406</v>
      </c>
      <c r="FE3" s="26">
        <v>42657</v>
      </c>
      <c r="FF3" s="26">
        <v>44660</v>
      </c>
      <c r="FG3" s="26">
        <v>45426</v>
      </c>
      <c r="FH3" s="26">
        <v>45737</v>
      </c>
      <c r="FI3" s="26">
        <v>48543</v>
      </c>
      <c r="FJ3" s="26">
        <v>47104</v>
      </c>
      <c r="FK3" s="26">
        <v>49026</v>
      </c>
      <c r="FL3" s="26">
        <v>50316</v>
      </c>
      <c r="FM3" s="26">
        <v>51203</v>
      </c>
      <c r="FN3" s="26">
        <v>54180</v>
      </c>
      <c r="FO3" s="26">
        <v>56037</v>
      </c>
      <c r="FP3" s="26">
        <v>55866</v>
      </c>
      <c r="FQ3" s="26">
        <v>55864</v>
      </c>
      <c r="FR3" s="26">
        <v>57172</v>
      </c>
      <c r="FS3" s="26">
        <v>56998</v>
      </c>
      <c r="FT3" s="26">
        <v>56789</v>
      </c>
      <c r="FU3" s="26">
        <v>59296</v>
      </c>
      <c r="FV3" s="26">
        <v>55798</v>
      </c>
      <c r="FW3" s="26">
        <v>55133</v>
      </c>
      <c r="FX3" s="26">
        <v>53006</v>
      </c>
      <c r="FY3" s="26">
        <v>52164</v>
      </c>
      <c r="FZ3" s="26">
        <v>59359</v>
      </c>
      <c r="GA3" s="26">
        <v>66487</v>
      </c>
      <c r="GB3" s="26">
        <v>70473</v>
      </c>
      <c r="GC3" s="26">
        <v>74148</v>
      </c>
      <c r="GD3" s="26">
        <v>80902</v>
      </c>
      <c r="GE3" s="26">
        <v>85945</v>
      </c>
      <c r="GF3" s="26">
        <v>88217</v>
      </c>
      <c r="GG3" s="26">
        <v>94217</v>
      </c>
      <c r="GH3" s="26">
        <v>97543</v>
      </c>
      <c r="GI3" s="26">
        <v>101139</v>
      </c>
      <c r="GJ3" s="26">
        <v>98966</v>
      </c>
      <c r="GK3" s="26">
        <v>93425</v>
      </c>
      <c r="GL3" s="26">
        <v>97896</v>
      </c>
      <c r="GM3" s="26">
        <v>104877</v>
      </c>
      <c r="GN3" s="26">
        <v>107709</v>
      </c>
      <c r="GO3" s="26">
        <v>113895</v>
      </c>
      <c r="GP3" s="26">
        <v>119492</v>
      </c>
      <c r="GQ3" s="26">
        <v>123269</v>
      </c>
      <c r="GR3" s="26">
        <v>123951</v>
      </c>
      <c r="GS3" s="26">
        <v>133407</v>
      </c>
      <c r="GT3" s="26">
        <v>137429</v>
      </c>
      <c r="GU3" s="26">
        <v>143467</v>
      </c>
      <c r="GV3" s="26">
        <v>141280</v>
      </c>
      <c r="GW3" s="26">
        <v>141066</v>
      </c>
      <c r="GX3" s="26">
        <v>145921</v>
      </c>
      <c r="GY3" s="26">
        <v>150328</v>
      </c>
      <c r="GZ3" s="26">
        <v>151311</v>
      </c>
      <c r="HA3" s="26">
        <v>152267</v>
      </c>
      <c r="HB3" s="26">
        <v>151344</v>
      </c>
      <c r="HC3" s="26">
        <v>151881</v>
      </c>
      <c r="HD3" s="26">
        <v>150240</v>
      </c>
      <c r="HE3" s="26">
        <v>150907</v>
      </c>
      <c r="HF3" s="26">
        <v>139557</v>
      </c>
      <c r="HG3" s="26">
        <v>130124</v>
      </c>
      <c r="HH3" s="26">
        <v>111307</v>
      </c>
      <c r="HI3" s="26">
        <v>91189</v>
      </c>
      <c r="HJ3" s="26">
        <v>68494</v>
      </c>
      <c r="HK3" s="26">
        <v>64881</v>
      </c>
      <c r="HL3" s="26">
        <v>55412</v>
      </c>
      <c r="HM3" s="26">
        <v>50517</v>
      </c>
      <c r="HN3" s="26">
        <v>48254</v>
      </c>
      <c r="HO3" s="26">
        <v>43402</v>
      </c>
      <c r="HP3" s="26">
        <v>41763</v>
      </c>
      <c r="HQ3" s="26">
        <v>41297</v>
      </c>
      <c r="HR3" s="26">
        <v>38844</v>
      </c>
      <c r="HS3" s="26">
        <v>35803</v>
      </c>
      <c r="HT3" s="26">
        <v>32924</v>
      </c>
      <c r="HU3" s="26">
        <v>30927</v>
      </c>
      <c r="HV3" s="33">
        <v>31557</v>
      </c>
      <c r="HW3" s="41">
        <v>32119.999999999996</v>
      </c>
      <c r="HX3" s="41">
        <v>33137</v>
      </c>
      <c r="HY3" s="41">
        <v>32913</v>
      </c>
      <c r="HZ3" s="41">
        <v>33105</v>
      </c>
      <c r="IA3" s="41">
        <v>32927</v>
      </c>
      <c r="IB3" s="41">
        <v>33479</v>
      </c>
      <c r="IC3" s="41">
        <v>36567</v>
      </c>
      <c r="ID3" s="41">
        <v>35100</v>
      </c>
      <c r="IE3" s="41">
        <v>33651</v>
      </c>
      <c r="IF3" s="41">
        <v>32337.000000000004</v>
      </c>
      <c r="IG3" s="41">
        <v>30803</v>
      </c>
      <c r="IH3" s="25">
        <v>31393</v>
      </c>
      <c r="II3" s="25">
        <v>32164</v>
      </c>
      <c r="IJ3" s="25">
        <v>33931</v>
      </c>
      <c r="IK3" s="25">
        <v>36053</v>
      </c>
      <c r="IL3" s="25">
        <v>37649</v>
      </c>
      <c r="IM3" s="25">
        <v>38416</v>
      </c>
      <c r="IN3" s="25">
        <v>38898</v>
      </c>
      <c r="IO3" s="25">
        <v>40758</v>
      </c>
      <c r="IP3" s="25">
        <v>39795</v>
      </c>
      <c r="IQ3" s="25">
        <v>38732</v>
      </c>
      <c r="IR3" s="25">
        <v>36832</v>
      </c>
      <c r="IS3" s="25">
        <v>35784</v>
      </c>
      <c r="IT3" s="25">
        <v>34471</v>
      </c>
      <c r="IU3" s="25">
        <v>36671</v>
      </c>
      <c r="IV3" s="25">
        <v>39906</v>
      </c>
      <c r="IW3" s="25">
        <v>41707</v>
      </c>
      <c r="IX3" s="25">
        <v>43665</v>
      </c>
      <c r="IY3" s="25">
        <v>42779</v>
      </c>
      <c r="IZ3" s="25">
        <v>41093</v>
      </c>
      <c r="JA3" s="25">
        <v>42559</v>
      </c>
      <c r="JB3" s="25">
        <v>40809</v>
      </c>
      <c r="JC3" s="25">
        <v>40729</v>
      </c>
      <c r="JD3" s="25">
        <v>38806</v>
      </c>
      <c r="JE3" s="25">
        <v>34893</v>
      </c>
      <c r="JF3" s="60">
        <v>33794</v>
      </c>
      <c r="JG3" s="60">
        <v>34635</v>
      </c>
      <c r="JH3" s="60">
        <v>38863</v>
      </c>
      <c r="JI3" s="60">
        <v>39763</v>
      </c>
      <c r="JJ3" s="60">
        <v>42632</v>
      </c>
      <c r="JK3" s="61">
        <v>44032</v>
      </c>
      <c r="JL3" s="61">
        <v>40175</v>
      </c>
      <c r="JM3" s="61">
        <v>40579</v>
      </c>
      <c r="JN3" s="61">
        <v>41422</v>
      </c>
      <c r="JO3" s="60">
        <v>39137</v>
      </c>
      <c r="JP3" s="26">
        <v>37501</v>
      </c>
      <c r="JQ3" s="26">
        <v>35178</v>
      </c>
      <c r="JR3" s="26">
        <v>36394</v>
      </c>
      <c r="JS3" s="26">
        <v>38301</v>
      </c>
      <c r="JT3" s="26">
        <v>40808</v>
      </c>
      <c r="JU3" s="26">
        <v>44246</v>
      </c>
      <c r="JV3" s="63">
        <v>48023</v>
      </c>
      <c r="JW3" s="63">
        <v>49479</v>
      </c>
      <c r="JX3" s="26">
        <v>51079</v>
      </c>
      <c r="JY3" s="26">
        <v>54724</v>
      </c>
      <c r="JZ3" s="26">
        <f>56.556*1000</f>
        <v>56556</v>
      </c>
      <c r="KA3" s="26">
        <v>58217</v>
      </c>
      <c r="KB3" s="26">
        <v>59397</v>
      </c>
      <c r="KC3" s="26">
        <v>58739</v>
      </c>
      <c r="KD3" s="70">
        <v>62257</v>
      </c>
      <c r="KE3" s="71">
        <v>68971</v>
      </c>
      <c r="KF3" s="72">
        <v>76050</v>
      </c>
      <c r="KG3" s="72">
        <v>83692</v>
      </c>
      <c r="KH3" s="72">
        <v>92701</v>
      </c>
      <c r="KI3" s="72">
        <v>96983</v>
      </c>
      <c r="KJ3" s="72">
        <v>98055</v>
      </c>
      <c r="KK3" s="72">
        <v>103768</v>
      </c>
      <c r="KL3" s="71">
        <v>108573</v>
      </c>
      <c r="KM3" s="71">
        <v>107324</v>
      </c>
      <c r="KN3" s="71">
        <v>105049</v>
      </c>
      <c r="KO3" s="73">
        <f>+[2]NEZ15OK!$EJ$23</f>
        <v>102545</v>
      </c>
      <c r="KP3" s="63">
        <f>+[3]NEZ16OK!$EJ$12</f>
        <v>107779</v>
      </c>
      <c r="KQ3" s="26">
        <f>+[4]nez!$EH$101</f>
        <v>114826</v>
      </c>
      <c r="KR3" s="26">
        <f>+[5]nez!$EH$101</f>
        <v>117335</v>
      </c>
      <c r="KS3" s="26">
        <f>+[6]nez!$EH$101</f>
        <v>124280</v>
      </c>
      <c r="KT3" s="26">
        <f>+[7]nez!$EH$101</f>
        <v>129054</v>
      </c>
      <c r="KU3" s="26">
        <f>+[8]nez!$EH$101</f>
        <v>133939</v>
      </c>
      <c r="KV3" s="26">
        <f>+[9]nez!$EH$101</f>
        <v>135758</v>
      </c>
      <c r="KW3" s="26">
        <f>+[10]nez!$EH$101</f>
        <v>139268</v>
      </c>
      <c r="KX3" s="26">
        <f>+[11]nez!$EH$101</f>
        <v>140993</v>
      </c>
      <c r="KY3" s="26">
        <f>+[12]nez!$EH$101</f>
        <v>139063</v>
      </c>
      <c r="KZ3" s="26">
        <f>+[13]nez!$EH$101</f>
        <v>135300</v>
      </c>
      <c r="LA3" s="26">
        <v>132496</v>
      </c>
      <c r="LB3" s="75">
        <v>135536</v>
      </c>
      <c r="LC3" s="26">
        <v>143098</v>
      </c>
      <c r="LD3" s="26">
        <f>+NEZ15_17!F20*1000</f>
        <v>150917</v>
      </c>
      <c r="LE3" s="26">
        <f>+NEZ15_17!G20*1000</f>
        <v>159072</v>
      </c>
      <c r="LF3" s="26">
        <f>+NEZ15_17!H20*1000</f>
        <v>174043</v>
      </c>
      <c r="LG3" s="26">
        <f>+NEZ15_17!I20*1000</f>
        <v>183500</v>
      </c>
      <c r="LH3" s="26">
        <f>+NEZ15_17!J20*1000</f>
        <v>188066</v>
      </c>
    </row>
    <row r="4" spans="1:320">
      <c r="IJ4" s="35" t="s">
        <v>21</v>
      </c>
      <c r="IK4" s="34" t="s">
        <v>22</v>
      </c>
    </row>
    <row r="5" spans="1:320">
      <c r="KG5" s="68"/>
    </row>
    <row r="7" spans="1:320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20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2">
    <mergeCell ref="KD1:KO1"/>
    <mergeCell ref="KP1:LA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NEZ15_17</vt:lpstr>
      <vt:lpstr>List1</vt:lpstr>
      <vt:lpstr>NEZ15_17!Oblast_tisku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2017-08-04T07:35:29Z</cp:lastPrinted>
  <dcterms:created xsi:type="dcterms:W3CDTF">1999-01-28T12:55:26Z</dcterms:created>
  <dcterms:modified xsi:type="dcterms:W3CDTF">2017-08-04T11:22:51Z</dcterms:modified>
</cp:coreProperties>
</file>